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inkeinoelama-my.sharepoint.com/personal/mari_wuori_rakennusteollisuus_fi/Documents/Documents/TEKSTIT/Jäseneksihakutiedot www-sivulla/2026/"/>
    </mc:Choice>
  </mc:AlternateContent>
  <xr:revisionPtr revIDLastSave="3" documentId="8_{B3E07EE9-F41B-4B02-B29F-017E35376AC0}" xr6:coauthVersionLast="47" xr6:coauthVersionMax="47" xr10:uidLastSave="{AAEC69A9-D35E-4688-B963-EEDD6456FA45}"/>
  <workbookProtection workbookAlgorithmName="SHA-512" workbookHashValue="sLXwp9Vpl3Tdl+lbUx2tCrIUcm2X+O1hOYg3h6FVvVPKIwokgoa1ZrCn/muBMAAN/ArlXQENByeDOpYbZpo1dQ==" workbookSaltValue="zL0KTh4JMnEd7eY8Yl0VmQ==" workbookSpinCount="100000" lockStructure="1"/>
  <bookViews>
    <workbookView xWindow="-110" yWindow="-110" windowWidth="25820" windowHeight="13900" xr2:uid="{00000000-000D-0000-FFFF-FFFF00000000}"/>
  </bookViews>
  <sheets>
    <sheet name="Taul1" sheetId="1" r:id="rId1"/>
    <sheet name="Taul2" sheetId="2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F17" i="1" l="1"/>
  <c r="C20" i="1" l="1"/>
  <c r="D17" i="1" l="1"/>
  <c r="D19" i="1" l="1"/>
  <c r="D20" i="1" l="1"/>
  <c r="F18" i="1"/>
  <c r="F20" i="1" s="1"/>
  <c r="E18" i="1"/>
  <c r="E17" i="1"/>
  <c r="D28" i="1"/>
  <c r="D27" i="1"/>
  <c r="E20" i="1" l="1"/>
  <c r="F21" i="1" l="1"/>
  <c r="C11" i="1"/>
</calcChain>
</file>

<file path=xl/sharedStrings.xml><?xml version="1.0" encoding="utf-8"?>
<sst xmlns="http://schemas.openxmlformats.org/spreadsheetml/2006/main" count="48" uniqueCount="42">
  <si>
    <t>Jäsenmaksuperusteet</t>
  </si>
  <si>
    <t>Palkat</t>
  </si>
  <si>
    <t>Liikevaihto</t>
  </si>
  <si>
    <t>Piiriyhdistys</t>
  </si>
  <si>
    <t>Perusjäsenmaksu</t>
  </si>
  <si>
    <t>EK</t>
  </si>
  <si>
    <t>TRT</t>
  </si>
  <si>
    <t>RT</t>
  </si>
  <si>
    <t>Jalostusarvo</t>
  </si>
  <si>
    <t>Jäsenmaksuprosentit</t>
  </si>
  <si>
    <t>JÄSENMAKSUN MÄÄRÄYTYMINEN</t>
  </si>
  <si>
    <t>EK, RT, TRT ja Piiriyhdistys</t>
  </si>
  <si>
    <t xml:space="preserve">% </t>
  </si>
  <si>
    <t>JÄSENMAKSU YHTEENSÄ</t>
  </si>
  <si>
    <t xml:space="preserve">% &lt;150 hlöä </t>
  </si>
  <si>
    <t>%&gt;150 hlöä</t>
  </si>
  <si>
    <t>YRITYKSEN TIEDOT</t>
  </si>
  <si>
    <t>JÄSENMAKSU</t>
  </si>
  <si>
    <t xml:space="preserve">Jalostusarvo* </t>
  </si>
  <si>
    <t>* jalostusarvon laskukaava: tilikauden palkat + henkilösivukulut + vuokrat + poistot +/- liikevoitto/tappio (koskee vain yli 150 hlöä työllistäviä)</t>
  </si>
  <si>
    <t>Uusimaa</t>
  </si>
  <si>
    <t>Lahti-Kymi</t>
  </si>
  <si>
    <t>Lapin piiri</t>
  </si>
  <si>
    <t>Lounais-Suomi</t>
  </si>
  <si>
    <t>Pohjanmaa</t>
  </si>
  <si>
    <t>Pohjois-Suomi</t>
  </si>
  <si>
    <t>Satakunta</t>
  </si>
  <si>
    <t>Sisä-Suomi</t>
  </si>
  <si>
    <t>**jos EK:n yhteenlaskettu palkka- ja jalostusarvoperusteinen jäsenmaksu jää alle 50 euron, otetaan käyttöön minimimaksu 50 euroa</t>
  </si>
  <si>
    <t>Elinkeinoelämän keskusliitto**</t>
  </si>
  <si>
    <t>Jäsenmaksu</t>
  </si>
  <si>
    <t>Valitse tästä piiriyhdistys</t>
  </si>
  <si>
    <t>Itä-Suomi lv yli 10 milj.</t>
  </si>
  <si>
    <t>Itä-Suomi lv alle 10 milj.</t>
  </si>
  <si>
    <t>*** jos TRT:n yhteenlaskettu palkka- ja liikevaihtoperusteinen jäsenmaksu jää alle 1000 euron, otetaan käyttöön minimimaksu 1000 euroa</t>
  </si>
  <si>
    <t>Yrityksen jäsenmaksu</t>
  </si>
  <si>
    <t>Palkat 2025</t>
  </si>
  <si>
    <t>Liikevaihto 2024</t>
  </si>
  <si>
    <r>
      <t xml:space="preserve">Jalostusarvo 2024 </t>
    </r>
    <r>
      <rPr>
        <sz val="8"/>
        <color theme="1"/>
        <rFont val="Avenir Next LT Pro Demi"/>
        <family val="2"/>
      </rPr>
      <t>(jos yli 150 hlöä)</t>
    </r>
    <r>
      <rPr>
        <sz val="12"/>
        <color theme="1"/>
        <rFont val="Avenir Next LT Pro Demi"/>
        <family val="2"/>
      </rPr>
      <t>*</t>
    </r>
  </si>
  <si>
    <t>Henkilöstön määrä 2025</t>
  </si>
  <si>
    <t>Rakennusteollisuus</t>
  </si>
  <si>
    <t>Talonrakennusteollisuus***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</si>
</sst>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\ &quot;€&quot;"/>
    <numFmt numFmtId="165" formatCode="0.0000"/>
  </numFmts>
  <fonts count="10" x14ac:knownFonts="1">
    <font>
      <sz val="10"/>
      <color theme="1"/>
      <name val="Arial"/>
      <family val="2"/>
    </font>
    <font>
      <sz val="10"/>
      <color rgb="FF006100"/>
      <name val="Arial"/>
      <family val="2"/>
    </font>
    <font>
      <sz val="12"/>
      <color theme="1"/>
      <name val="Avenir Next LT Pro Demi"/>
      <family val="2"/>
    </font>
    <font>
      <b/>
      <sz val="12"/>
      <color theme="1"/>
      <name val="Avenir Next LT Pro Demi"/>
      <family val="2"/>
    </font>
    <font>
      <b/>
      <i/>
      <sz val="12"/>
      <color theme="1"/>
      <name val="Avenir Next LT Pro Demi"/>
      <family val="2"/>
    </font>
    <font>
      <sz val="8"/>
      <color theme="1"/>
      <name val="Avenir Next LT Pro Demi"/>
      <family val="2"/>
    </font>
    <font>
      <b/>
      <sz val="12"/>
      <color rgb="FFFF0000"/>
      <name val="Avenir Next LT Pro Demi"/>
      <family val="2"/>
    </font>
    <font>
      <sz val="12"/>
      <color theme="0"/>
      <name val="Avenir Next LT Pro Demi"/>
      <family val="2"/>
    </font>
    <font>
      <b/>
      <i/>
      <sz val="12"/>
      <color rgb="FF006100"/>
      <name val="Avenir Next LT Pro Demi"/>
      <family val="2"/>
    </font>
    <font>
      <i/>
      <sz val="12"/>
      <color rgb="FF006100"/>
      <name val="Avenir Next LT Pro Dem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4.9989318521683403E-2"/>
        <bgColor theme="0" tint="-0.14996795556505021"/>
      </patternFill>
    </fill>
    <fill>
      <patternFill patternType="solid">
        <fgColor theme="0"/>
        <bgColor theme="0" tint="-0.14996795556505021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  <xf numFmtId="164" fontId="2" fillId="4" borderId="0" xfId="0" applyNumberFormat="1" applyFont="1" applyFill="1" applyAlignment="1">
      <alignment horizontal="left"/>
    </xf>
    <xf numFmtId="3" fontId="2" fillId="4" borderId="0" xfId="0" applyNumberFormat="1" applyFont="1" applyFill="1" applyAlignment="1">
      <alignment horizontal="left"/>
    </xf>
    <xf numFmtId="164" fontId="6" fillId="4" borderId="0" xfId="0" applyNumberFormat="1" applyFont="1" applyFill="1" applyAlignment="1">
      <alignment horizontal="left"/>
    </xf>
    <xf numFmtId="0" fontId="2" fillId="0" borderId="5" xfId="0" applyFont="1" applyBorder="1"/>
    <xf numFmtId="0" fontId="7" fillId="0" borderId="6" xfId="0" applyFont="1" applyBorder="1"/>
    <xf numFmtId="0" fontId="2" fillId="0" borderId="9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 applyAlignment="1">
      <alignment vertical="top"/>
    </xf>
    <xf numFmtId="0" fontId="2" fillId="0" borderId="16" xfId="0" applyFont="1" applyBorder="1" applyAlignment="1">
      <alignment vertical="top" wrapText="1"/>
    </xf>
    <xf numFmtId="0" fontId="2" fillId="0" borderId="16" xfId="0" applyFont="1" applyBorder="1" applyAlignment="1">
      <alignment wrapText="1"/>
    </xf>
    <xf numFmtId="0" fontId="2" fillId="0" borderId="12" xfId="0" applyFont="1" applyBorder="1"/>
    <xf numFmtId="3" fontId="2" fillId="5" borderId="13" xfId="0" applyNumberFormat="1" applyFont="1" applyFill="1" applyBorder="1"/>
    <xf numFmtId="3" fontId="2" fillId="0" borderId="13" xfId="0" applyNumberFormat="1" applyFont="1" applyBorder="1"/>
    <xf numFmtId="0" fontId="2" fillId="0" borderId="14" xfId="0" applyFont="1" applyBorder="1"/>
    <xf numFmtId="3" fontId="2" fillId="0" borderId="14" xfId="0" applyNumberFormat="1" applyFont="1" applyBorder="1"/>
    <xf numFmtId="0" fontId="2" fillId="0" borderId="12" xfId="0" applyFont="1" applyBorder="1" applyAlignment="1">
      <alignment wrapText="1"/>
    </xf>
    <xf numFmtId="3" fontId="2" fillId="0" borderId="10" xfId="0" applyNumberFormat="1" applyFont="1" applyBorder="1"/>
    <xf numFmtId="3" fontId="2" fillId="0" borderId="11" xfId="0" applyNumberFormat="1" applyFont="1" applyBorder="1"/>
    <xf numFmtId="3" fontId="2" fillId="0" borderId="0" xfId="0" applyNumberFormat="1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2" borderId="0" xfId="1" applyFont="1"/>
    <xf numFmtId="0" fontId="8" fillId="2" borderId="0" xfId="1" applyFont="1" applyAlignment="1">
      <alignment horizontal="center"/>
    </xf>
    <xf numFmtId="0" fontId="9" fillId="2" borderId="0" xfId="1" applyFont="1"/>
    <xf numFmtId="0" fontId="9" fillId="2" borderId="0" xfId="1" applyFont="1" applyAlignment="1">
      <alignment horizontal="center"/>
    </xf>
    <xf numFmtId="0" fontId="8" fillId="2" borderId="0" xfId="1" applyFont="1" applyBorder="1"/>
    <xf numFmtId="0" fontId="9" fillId="2" borderId="0" xfId="1" applyFont="1" applyBorder="1"/>
    <xf numFmtId="0" fontId="9" fillId="2" borderId="0" xfId="1" applyFont="1" applyBorder="1" applyAlignment="1">
      <alignment horizontal="center"/>
    </xf>
    <xf numFmtId="0" fontId="9" fillId="2" borderId="0" xfId="1" applyFont="1" applyBorder="1" applyAlignment="1">
      <alignment horizontal="right"/>
    </xf>
    <xf numFmtId="0" fontId="4" fillId="0" borderId="0" xfId="0" applyFont="1"/>
    <xf numFmtId="165" fontId="9" fillId="2" borderId="0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3" borderId="1" xfId="0" applyNumberFormat="1" applyFont="1" applyFill="1" applyBorder="1" applyAlignment="1" applyProtection="1">
      <alignment horizontal="left"/>
      <protection locked="0"/>
    </xf>
    <xf numFmtId="164" fontId="2" fillId="3" borderId="2" xfId="0" applyNumberFormat="1" applyFont="1" applyFill="1" applyBorder="1" applyAlignment="1" applyProtection="1">
      <alignment horizontal="left"/>
      <protection locked="0"/>
    </xf>
    <xf numFmtId="0" fontId="9" fillId="2" borderId="0" xfId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3" borderId="0" xfId="0" applyNumberFormat="1" applyFont="1" applyFill="1" applyAlignment="1" applyProtection="1">
      <alignment horizontal="left"/>
      <protection locked="0"/>
    </xf>
    <xf numFmtId="164" fontId="2" fillId="3" borderId="4" xfId="0" applyNumberFormat="1" applyFont="1" applyFill="1" applyBorder="1" applyAlignment="1" applyProtection="1">
      <alignment horizontal="left"/>
      <protection locked="0"/>
    </xf>
    <xf numFmtId="3" fontId="2" fillId="3" borderId="0" xfId="0" applyNumberFormat="1" applyFont="1" applyFill="1" applyAlignment="1" applyProtection="1">
      <alignment horizontal="left"/>
      <protection locked="0"/>
    </xf>
    <xf numFmtId="3" fontId="2" fillId="3" borderId="4" xfId="0" applyNumberFormat="1" applyFont="1" applyFill="1" applyBorder="1" applyAlignment="1" applyProtection="1">
      <alignment horizontal="left"/>
      <protection locked="0"/>
    </xf>
    <xf numFmtId="164" fontId="6" fillId="3" borderId="6" xfId="0" applyNumberFormat="1" applyFont="1" applyFill="1" applyBorder="1" applyAlignment="1">
      <alignment horizontal="left"/>
    </xf>
    <xf numFmtId="164" fontId="6" fillId="3" borderId="7" xfId="0" applyNumberFormat="1" applyFont="1" applyFill="1" applyBorder="1" applyAlignment="1">
      <alignment horizontal="left"/>
    </xf>
  </cellXfs>
  <cellStyles count="2">
    <cellStyle name="Hyvä" xfId="1" builtinId="26"/>
    <cellStyle name="Normaali" xfId="0" builtinId="0"/>
  </cellStyles>
  <dxfs count="1">
    <dxf>
      <fill>
        <patternFill>
          <bgColor theme="4" tint="0.39994506668294322"/>
        </patternFill>
      </fill>
    </dxf>
  </dxfs>
  <tableStyles count="1" defaultTableStyle="TableStyleMedium2" defaultPivotStyle="PivotStyleLight16">
    <tableStyle name="Taulukkotyyli 1" pivot="0" count="1" xr9:uid="{00000000-0011-0000-FFFF-FFFF00000000}">
      <tableStyleElement type="firstRowStripe" size="2" dxfId="0"/>
    </tableStyle>
  </tableStyles>
  <colors>
    <mruColors>
      <color rgb="FFC6EFC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106168</xdr:colOff>
      <xdr:row>0</xdr:row>
      <xdr:rowOff>0</xdr:rowOff>
    </xdr:from>
    <xdr:to>
      <xdr:col>1</xdr:col>
      <xdr:colOff>2127510</xdr:colOff>
      <xdr:row>4</xdr:row>
      <xdr:rowOff>54429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FAFE73AB-3AD0-638F-83F3-E00FE9D32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168" y="0"/>
          <a:ext cx="2347913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1"/>
  <sheetViews>
    <sheetView showGridLines="0" tabSelected="1" zoomScale="70" zoomScaleNormal="70" zoomScaleSheetLayoutView="115" workbookViewId="0">
      <selection activeCell="J16" sqref="J16"/>
    </sheetView>
  </sheetViews>
  <sheetFormatPr defaultColWidth="9.1796875" defaultRowHeight="15.5" x14ac:dyDescent="0.35"/>
  <cols>
    <col min="1" max="1" width="4.7265625" style="1" customWidth="1"/>
    <col min="2" max="2" width="32.453125" style="1" customWidth="1"/>
    <col min="3" max="5" width="22.1796875" style="1" customWidth="1"/>
    <col min="6" max="6" width="31" style="1" bestFit="1" customWidth="1"/>
    <col min="7" max="7" width="14.81640625" style="1" customWidth="1"/>
    <col min="8" max="16384" width="9.1796875" style="1"/>
  </cols>
  <sheetData>
    <row r="1" spans="2:7" ht="18.75" customHeight="1" x14ac:dyDescent="0.35"/>
    <row r="2" spans="2:7" x14ac:dyDescent="0.35">
      <c r="C2" s="24" t="s">
        <v>10</v>
      </c>
      <c r="F2" s="26" t="s">
        <v>3</v>
      </c>
      <c r="G2" s="27" t="s">
        <v>30</v>
      </c>
    </row>
    <row r="3" spans="2:7" x14ac:dyDescent="0.35">
      <c r="C3" s="25" t="s">
        <v>11</v>
      </c>
      <c r="F3" s="28" t="s">
        <v>33</v>
      </c>
      <c r="G3" s="29">
        <v>250</v>
      </c>
    </row>
    <row r="4" spans="2:7" x14ac:dyDescent="0.35">
      <c r="F4" s="28" t="s">
        <v>32</v>
      </c>
      <c r="G4" s="29">
        <v>500</v>
      </c>
    </row>
    <row r="5" spans="2:7" x14ac:dyDescent="0.35">
      <c r="B5" s="36" t="s">
        <v>16</v>
      </c>
      <c r="C5" s="37"/>
      <c r="D5" s="38"/>
      <c r="E5" s="3"/>
      <c r="F5" s="28" t="s">
        <v>21</v>
      </c>
      <c r="G5" s="29">
        <v>400</v>
      </c>
    </row>
    <row r="6" spans="2:7" x14ac:dyDescent="0.35">
      <c r="B6" s="4" t="s">
        <v>3</v>
      </c>
      <c r="C6" s="39" t="s">
        <v>31</v>
      </c>
      <c r="D6" s="40"/>
      <c r="E6" s="5"/>
      <c r="F6" s="28" t="s">
        <v>22</v>
      </c>
      <c r="G6" s="29">
        <v>900</v>
      </c>
    </row>
    <row r="7" spans="2:7" x14ac:dyDescent="0.35">
      <c r="B7" s="4" t="s">
        <v>36</v>
      </c>
      <c r="C7" s="43">
        <v>500000</v>
      </c>
      <c r="D7" s="44"/>
      <c r="E7" s="5"/>
      <c r="F7" s="28" t="s">
        <v>23</v>
      </c>
      <c r="G7" s="29">
        <v>250</v>
      </c>
    </row>
    <row r="8" spans="2:7" x14ac:dyDescent="0.35">
      <c r="B8" s="4" t="s">
        <v>37</v>
      </c>
      <c r="C8" s="43">
        <v>5000000</v>
      </c>
      <c r="D8" s="44"/>
      <c r="E8" s="5"/>
      <c r="F8" s="28" t="s">
        <v>24</v>
      </c>
      <c r="G8" s="29">
        <v>300</v>
      </c>
    </row>
    <row r="9" spans="2:7" x14ac:dyDescent="0.35">
      <c r="B9" s="4" t="s">
        <v>38</v>
      </c>
      <c r="C9" s="43"/>
      <c r="D9" s="44"/>
      <c r="E9" s="6"/>
      <c r="F9" s="28" t="s">
        <v>25</v>
      </c>
      <c r="G9" s="29">
        <v>250</v>
      </c>
    </row>
    <row r="10" spans="2:7" x14ac:dyDescent="0.35">
      <c r="B10" s="4" t="s">
        <v>39</v>
      </c>
      <c r="C10" s="45">
        <v>5</v>
      </c>
      <c r="D10" s="46"/>
      <c r="E10" s="7"/>
      <c r="F10" s="28" t="s">
        <v>26</v>
      </c>
      <c r="G10" s="29">
        <v>300</v>
      </c>
    </row>
    <row r="11" spans="2:7" x14ac:dyDescent="0.35">
      <c r="B11" s="8" t="s">
        <v>35</v>
      </c>
      <c r="C11" s="47">
        <f>SUM(C20:F20)</f>
        <v>2761</v>
      </c>
      <c r="D11" s="48"/>
      <c r="F11" s="28" t="s">
        <v>27</v>
      </c>
      <c r="G11" s="29">
        <v>300</v>
      </c>
    </row>
    <row r="12" spans="2:7" x14ac:dyDescent="0.35">
      <c r="F12" s="28" t="s">
        <v>20</v>
      </c>
      <c r="G12" s="29">
        <v>500</v>
      </c>
    </row>
    <row r="13" spans="2:7" x14ac:dyDescent="0.35">
      <c r="F13" s="9" t="s">
        <v>31</v>
      </c>
    </row>
    <row r="14" spans="2:7" x14ac:dyDescent="0.35">
      <c r="B14" s="2" t="s">
        <v>17</v>
      </c>
      <c r="C14" s="10"/>
      <c r="D14" s="10"/>
      <c r="E14" s="10"/>
      <c r="F14" s="11"/>
    </row>
    <row r="15" spans="2:7" ht="31" x14ac:dyDescent="0.35">
      <c r="B15" s="12" t="s">
        <v>0</v>
      </c>
      <c r="C15" s="13" t="s">
        <v>3</v>
      </c>
      <c r="D15" s="14" t="s">
        <v>29</v>
      </c>
      <c r="E15" s="13" t="s">
        <v>40</v>
      </c>
      <c r="F15" s="14" t="s">
        <v>41</v>
      </c>
    </row>
    <row r="16" spans="2:7" x14ac:dyDescent="0.35">
      <c r="B16" s="15" t="s">
        <v>4</v>
      </c>
      <c r="C16" s="16">
        <f>IF(C6="Itä-Suomi lv alle 10 milj.",G3,IF(C6="Itä-Suomi lv yli 10 milj.",G4,IF(C6="Lahti-Kymi",G5,IF(C6="Lapin piiri",G6,IF(C6="Lounais-Suomi",G7,IF(C6="Pohjanmaa",G8,IF(C6="Pohjois-Suomi",G9,IF(C6="Satakunta",G10,IF(C6="Sisä-Suomi",G11,IF(C6="Uusimaa",G12,0))))))))))</f>
        <v>0</v>
      </c>
      <c r="D16" s="17"/>
      <c r="E16" s="17"/>
      <c r="F16" s="18"/>
    </row>
    <row r="17" spans="2:6" x14ac:dyDescent="0.35">
      <c r="B17" s="15" t="s">
        <v>1</v>
      </c>
      <c r="C17" s="17"/>
      <c r="D17" s="17">
        <f>IF(C10&lt;150,C7*C26/100,C7*D26/100)</f>
        <v>162</v>
      </c>
      <c r="E17" s="17">
        <f>C7*C27/100</f>
        <v>59</v>
      </c>
      <c r="F17" s="19">
        <f>C7*C28/100</f>
        <v>160</v>
      </c>
    </row>
    <row r="18" spans="2:6" ht="15.75" customHeight="1" x14ac:dyDescent="0.35">
      <c r="B18" s="15" t="s">
        <v>2</v>
      </c>
      <c r="C18" s="17"/>
      <c r="D18" s="17"/>
      <c r="E18" s="17">
        <f>C8*E27/100</f>
        <v>650</v>
      </c>
      <c r="F18" s="19">
        <f>C8*E28/100</f>
        <v>1730</v>
      </c>
    </row>
    <row r="19" spans="2:6" x14ac:dyDescent="0.35">
      <c r="B19" s="20" t="s">
        <v>18</v>
      </c>
      <c r="C19" s="17"/>
      <c r="D19" s="17">
        <f>IF(C10&lt;150,0,C9*F26/100)</f>
        <v>0</v>
      </c>
      <c r="E19" s="17"/>
      <c r="F19" s="19"/>
    </row>
    <row r="20" spans="2:6" ht="16" thickBot="1" x14ac:dyDescent="0.4">
      <c r="B20" s="15" t="s">
        <v>13</v>
      </c>
      <c r="C20" s="21">
        <f>C16</f>
        <v>0</v>
      </c>
      <c r="D20" s="22">
        <f>IF(D17+D19&lt;50,50,D17+D19)</f>
        <v>162</v>
      </c>
      <c r="E20" s="22">
        <f>E17+E18</f>
        <v>709</v>
      </c>
      <c r="F20" s="22">
        <f>IF(F17+F18&lt;1000,1000,F17+F18)</f>
        <v>1890</v>
      </c>
    </row>
    <row r="21" spans="2:6" ht="16" thickTop="1" x14ac:dyDescent="0.35">
      <c r="F21" s="23">
        <f>SUM(C20:F20)</f>
        <v>2761</v>
      </c>
    </row>
    <row r="22" spans="2:6" x14ac:dyDescent="0.35">
      <c r="F22" s="23"/>
    </row>
    <row r="23" spans="2:6" x14ac:dyDescent="0.35">
      <c r="B23" s="30" t="s">
        <v>9</v>
      </c>
      <c r="C23" s="31"/>
      <c r="D23" s="31"/>
      <c r="E23" s="31"/>
      <c r="F23" s="31"/>
    </row>
    <row r="24" spans="2:6" ht="15" customHeight="1" x14ac:dyDescent="0.35">
      <c r="B24" s="31"/>
      <c r="C24" s="41" t="s">
        <v>1</v>
      </c>
      <c r="D24" s="42"/>
      <c r="E24" s="32" t="s">
        <v>2</v>
      </c>
      <c r="F24" s="32" t="s">
        <v>8</v>
      </c>
    </row>
    <row r="25" spans="2:6" x14ac:dyDescent="0.35">
      <c r="B25" s="31"/>
      <c r="C25" s="32" t="s">
        <v>14</v>
      </c>
      <c r="D25" s="32" t="s">
        <v>15</v>
      </c>
      <c r="E25" s="32" t="s">
        <v>12</v>
      </c>
      <c r="F25" s="32" t="s">
        <v>12</v>
      </c>
    </row>
    <row r="26" spans="2:6" x14ac:dyDescent="0.35">
      <c r="B26" s="33" t="s">
        <v>5</v>
      </c>
      <c r="C26" s="32">
        <v>3.2399999999999998E-2</v>
      </c>
      <c r="D26" s="32">
        <v>1.44E-2</v>
      </c>
      <c r="E26" s="32"/>
      <c r="F26" s="32">
        <v>1.35E-2</v>
      </c>
    </row>
    <row r="27" spans="2:6" x14ac:dyDescent="0.35">
      <c r="B27" s="33" t="s">
        <v>7</v>
      </c>
      <c r="C27" s="35">
        <v>1.18E-2</v>
      </c>
      <c r="D27" s="35">
        <f>C27</f>
        <v>1.18E-2</v>
      </c>
      <c r="E27" s="32">
        <v>1.2999999999999999E-2</v>
      </c>
      <c r="F27" s="32"/>
    </row>
    <row r="28" spans="2:6" x14ac:dyDescent="0.35">
      <c r="B28" s="33" t="s">
        <v>6</v>
      </c>
      <c r="C28" s="32">
        <v>3.2000000000000001E-2</v>
      </c>
      <c r="D28" s="32">
        <f>C28</f>
        <v>3.2000000000000001E-2</v>
      </c>
      <c r="E28" s="32">
        <v>3.4599999999999999E-2</v>
      </c>
      <c r="F28" s="32"/>
    </row>
    <row r="29" spans="2:6" x14ac:dyDescent="0.35">
      <c r="B29" s="34" t="s">
        <v>19</v>
      </c>
    </row>
    <row r="30" spans="2:6" x14ac:dyDescent="0.35">
      <c r="B30" s="34" t="s">
        <v>28</v>
      </c>
    </row>
    <row r="31" spans="2:6" x14ac:dyDescent="0.35">
      <c r="B31" s="34" t="s">
        <v>34</v>
      </c>
    </row>
  </sheetData>
  <sheetProtection selectLockedCells="1"/>
  <mergeCells count="8">
    <mergeCell ref="B5:D5"/>
    <mergeCell ref="C6:D6"/>
    <mergeCell ref="C24:D24"/>
    <mergeCell ref="C7:D7"/>
    <mergeCell ref="C8:D8"/>
    <mergeCell ref="C9:D9"/>
    <mergeCell ref="C10:D10"/>
    <mergeCell ref="C11:D11"/>
  </mergeCells>
  <conditionalFormatting sqref="B16:B20 B14 F21:F22 B15:F15">
    <cfRule type="colorScale" priority="23">
      <colorScale>
        <cfvo type="min"/>
        <cfvo type="max"/>
        <color rgb="FFFCFCFF"/>
        <color rgb="FF63BE7B"/>
      </colorScale>
    </cfRule>
  </conditionalFormatting>
  <dataValidations count="1">
    <dataValidation type="list" allowBlank="1" showInputMessage="1" showErrorMessage="1" sqref="C6:D6" xr:uid="{00000000-0002-0000-0000-000000000000}">
      <formula1>$F$3:$F$13</formula1>
    </dataValidation>
  </dataValidations>
  <pageMargins left="0.7" right="0.7" top="0.75" bottom="0.75" header="0.3" footer="0.3"/>
  <pageSetup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77b612-13ef-455d-b2fe-41faca17bdfe">
      <Terms xmlns="http://schemas.microsoft.com/office/infopath/2007/PartnerControls"/>
    </lcf76f155ced4ddcb4097134ff3c332f>
    <TaxCatchAll xmlns="0d45cd32-e1ec-4747-b24a-89580a733b3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AE6114EA9FB74540AB705BFAB9FB40BA" ma:contentTypeVersion="14" ma:contentTypeDescription="Luo uusi asiakirja." ma:contentTypeScope="" ma:versionID="3159ae9d4decd589ac065ad01fb3e71d">
  <xsd:schema xmlns:xsd="http://www.w3.org/2001/XMLSchema" xmlns:xs="http://www.w3.org/2001/XMLSchema" xmlns:p="http://schemas.microsoft.com/office/2006/metadata/properties" xmlns:ns2="9077b612-13ef-455d-b2fe-41faca17bdfe" xmlns:ns3="0d45cd32-e1ec-4747-b24a-89580a733b34" targetNamespace="http://schemas.microsoft.com/office/2006/metadata/properties" ma:root="true" ma:fieldsID="fd323c47cdbe8da4490004e25b29e686" ns2:_="" ns3:_="">
    <xsd:import namespace="9077b612-13ef-455d-b2fe-41faca17bdfe"/>
    <xsd:import namespace="0d45cd32-e1ec-4747-b24a-89580a733b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7b612-13ef-455d-b2fe-41faca17bd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Kuvien tunnisteet" ma:readOnly="false" ma:fieldId="{5cf76f15-5ced-4ddc-b409-7134ff3c332f}" ma:taxonomyMulti="true" ma:sspId="82b0897a-976a-40fc-9eb3-43b30155ff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5cd32-e1ec-4747-b24a-89580a733b3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2b9e313-47a6-48ba-81d5-f641438e69d0}" ma:internalName="TaxCatchAll" ma:showField="CatchAllData" ma:web="0d45cd32-e1ec-4747-b24a-89580a733b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5BCAE2-BCD9-43DB-894C-6D8551FEA601}">
  <ds:schemaRefs>
    <ds:schemaRef ds:uri="http://schemas.microsoft.com/office/2006/metadata/properties"/>
    <ds:schemaRef ds:uri="http://schemas.microsoft.com/office/infopath/2007/PartnerControls"/>
    <ds:schemaRef ds:uri="cff67654-3db8-4bcd-92df-ef45db6aaa14"/>
    <ds:schemaRef ds:uri="2b3b18dd-e423-47b8-96e4-daffb121efea"/>
    <ds:schemaRef ds:uri="9077b612-13ef-455d-b2fe-41faca17bdfe"/>
    <ds:schemaRef ds:uri="0d45cd32-e1ec-4747-b24a-89580a733b34"/>
  </ds:schemaRefs>
</ds:datastoreItem>
</file>

<file path=customXml/itemProps2.xml><?xml version="1.0" encoding="utf-8"?>
<ds:datastoreItem xmlns:ds="http://schemas.openxmlformats.org/officeDocument/2006/customXml" ds:itemID="{CFF094E7-D678-4ADF-8994-C6DBFDF77D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77b612-13ef-455d-b2fe-41faca17bdfe"/>
    <ds:schemaRef ds:uri="0d45cd32-e1ec-4747-b24a-89580a733b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F96AF1-9359-4701-86A2-1215164225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EK liittoyhteiso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Karlsson Jaana</dc:creator>
  <cp:lastModifiedBy>Wuori Mari</cp:lastModifiedBy>
  <cp:lastPrinted>2023-03-22T09:32:48Z</cp:lastPrinted>
  <dcterms:created xsi:type="dcterms:W3CDTF">2016-03-10T12:01:38Z</dcterms:created>
  <dcterms:modified xsi:type="dcterms:W3CDTF">2026-01-22T06:00:01Z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0x010100AE6114EA9FB74540AB705BFAB9FB40BA</vt:lpwstr>
  </property>
  <property fmtid="{D5CDD505-2E9C-101B-9397-08002B2CF9AE}" pid="3" name="MediaServiceImageTags">
    <vt:lpwstr/>
  </property>
</Properties>
</file>